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29" i="1" l="1"/>
  <c r="E48" i="1" l="1"/>
  <c r="H53" i="1" l="1"/>
  <c r="H50" i="1" l="1"/>
  <c r="E30" i="1"/>
  <c r="H110" i="1" l="1"/>
  <c r="H98" i="1"/>
  <c r="H62" i="1" l="1"/>
  <c r="I111" i="1" l="1"/>
  <c r="I110" i="1"/>
  <c r="I109" i="1"/>
  <c r="I72" i="1"/>
  <c r="G72" i="1"/>
  <c r="G126" i="1" s="1"/>
  <c r="H72" i="1"/>
  <c r="G71" i="1" l="1"/>
  <c r="H73" i="1"/>
  <c r="H59" i="1"/>
  <c r="I121" i="1" l="1"/>
  <c r="H68" i="1" l="1"/>
  <c r="H65" i="1"/>
  <c r="I124" i="1" l="1"/>
  <c r="I128" i="1" s="1"/>
  <c r="I123" i="1"/>
  <c r="I127" i="1" s="1"/>
  <c r="I122" i="1"/>
  <c r="I126" i="1" s="1"/>
  <c r="I125" i="1" l="1"/>
  <c r="H126" i="1" l="1"/>
  <c r="I92" i="1"/>
  <c r="H26" i="1" l="1"/>
  <c r="G56" i="1" l="1"/>
  <c r="G53" i="1" l="1"/>
  <c r="G50" i="1" l="1"/>
  <c r="H127" i="1"/>
  <c r="H111" i="1"/>
  <c r="H105" i="1"/>
  <c r="H102" i="1"/>
  <c r="H89" i="1"/>
  <c r="H86" i="1"/>
  <c r="H83" i="1"/>
  <c r="H128" i="1" l="1"/>
  <c r="H125" i="1" s="1"/>
  <c r="H108" i="1"/>
  <c r="H75" i="1"/>
  <c r="F72" i="1" l="1"/>
  <c r="F126" i="1" s="1"/>
  <c r="G23" i="1" l="1"/>
  <c r="E45" i="1" l="1"/>
  <c r="E44" i="1" s="1"/>
  <c r="G32" i="1"/>
  <c r="G20" i="1"/>
  <c r="E100" i="1" l="1"/>
  <c r="H71" i="1" l="1"/>
  <c r="I71" i="1"/>
  <c r="E27" i="1"/>
  <c r="E26" i="1" s="1"/>
  <c r="F26" i="1"/>
  <c r="H35" i="1"/>
  <c r="I35" i="1"/>
  <c r="G35" i="1" l="1"/>
  <c r="G8" i="1"/>
  <c r="E42" i="1" l="1"/>
  <c r="E41" i="1" s="1"/>
  <c r="F41" i="1"/>
  <c r="F47" i="1" l="1"/>
  <c r="E39" i="1"/>
  <c r="E38" i="1" s="1"/>
  <c r="G38" i="1"/>
  <c r="F127" i="1" l="1"/>
  <c r="F125" i="1" s="1"/>
  <c r="I108" i="1"/>
  <c r="G111" i="1"/>
  <c r="G128" i="1" s="1"/>
  <c r="G110" i="1"/>
  <c r="G127" i="1" s="1"/>
  <c r="G125" i="1" s="1"/>
  <c r="I98" i="1"/>
  <c r="G98" i="1"/>
  <c r="E101" i="1"/>
  <c r="F79" i="1"/>
  <c r="E81" i="1"/>
  <c r="E79" i="1" s="1"/>
  <c r="F71" i="1"/>
  <c r="E47" i="1"/>
  <c r="F35" i="1"/>
  <c r="E36" i="1"/>
  <c r="E35" i="1" s="1"/>
  <c r="F32" i="1"/>
  <c r="E33" i="1"/>
  <c r="E32" i="1" s="1"/>
  <c r="F29" i="1"/>
  <c r="E29" i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77" i="1"/>
  <c r="E76" i="1"/>
  <c r="F75" i="1"/>
  <c r="G75" i="1"/>
  <c r="E125" i="1" l="1"/>
  <c r="E11" i="1"/>
  <c r="E72" i="1"/>
  <c r="E71" i="1" s="1"/>
  <c r="E75" i="1"/>
  <c r="E128" i="1"/>
  <c r="G108" i="1"/>
  <c r="E111" i="1"/>
  <c r="E110" i="1"/>
  <c r="E127" i="1"/>
  <c r="E98" i="1"/>
  <c r="E126" i="1" l="1"/>
  <c r="E108" i="1"/>
</calcChain>
</file>

<file path=xl/sharedStrings.xml><?xml version="1.0" encoding="utf-8"?>
<sst xmlns="http://schemas.openxmlformats.org/spreadsheetml/2006/main" count="235" uniqueCount="92">
  <si>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</si>
  <si>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</si>
  <si>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</si>
  <si>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</si>
  <si>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</si>
  <si>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</si>
  <si>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</si>
  <si>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</si>
  <si>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</si>
  <si>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</si>
  <si>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</si>
  <si>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</si>
  <si>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</si>
  <si>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</si>
  <si>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</si>
  <si>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</si>
  <si>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</si>
  <si>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</si>
  <si>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</si>
  <si>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</si>
  <si>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</si>
  <si>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</si>
  <si>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</si>
  <si>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</si>
  <si>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</si>
  <si>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</si>
  <si>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</si>
  <si>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</si>
  <si>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</si>
  <si>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</si>
  <si>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</si>
  <si>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</si>
  <si>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</si>
  <si>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</si>
  <si>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</si>
  <si>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</si>
  <si>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</si>
  <si>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</si>
  <si>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</si>
  <si>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</si>
  <si>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</si>
  <si>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</si>
  <si>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</si>
  <si>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</si>
  <si>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</si>
  <si>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</si>
  <si>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</si>
  <si>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</si>
  <si>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</si>
  <si>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</si>
  <si>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</si>
  <si>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</si>
  <si>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</si>
  <si>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</si>
  <si>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</si>
  <si>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</si>
  <si>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</si>
  <si>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</si>
  <si>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</si>
  <si>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</si>
  <si>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</si>
  <si>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</si>
  <si>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</si>
  <si>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</si>
  <si>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</si>
  <si>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</si>
  <si>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Капитальный ремонт системы централизованного холодного водоснабжения в пгт. Пограничный </t>
  </si>
  <si>
    <t>1.15</t>
  </si>
  <si>
    <t>Закупка вакуумного автомобиля для нужд коммунального хозяйства</t>
  </si>
  <si>
    <t>1.16</t>
  </si>
  <si>
    <t>Капитальный ремонт системы централизованного холодного водоснабжения в пгт. Пограничный                                                               (ул. Уссурийская, ул. Буденного,                                ул. Советская)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</si>
  <si>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</si>
  <si>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</si>
  <si>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</si>
  <si>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</si>
  <si>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</si>
  <si>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                   от 21.05.2021 №477, от 25.05.2021 №492, от 23.06.2021 №602, от 13.08.2021 №808, от 13.09.2021 №897, 14.10.2021 №1006, от 15.11.2021 №1116)»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</si>
  <si>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№477, от 25.05.2021 №492, от 23.06.2021 №602, от 13.08.2021 №808, 13.09.2021 №897, от 14.10.2021 № 1006, от 15.11.2021 №1116)» </t>
  </si>
  <si>
    <t>Обустройство общественных колодцев</t>
  </si>
  <si>
    <t>5.1</t>
  </si>
  <si>
    <t>Обустройство площадок накопления ТКО</t>
  </si>
  <si>
    <t>5.2</t>
  </si>
  <si>
    <t>1.18</t>
  </si>
  <si>
    <t>Капитальный ремонт системы централизованного водоснабжения              с. Рубиновка</t>
  </si>
  <si>
    <t>1.19</t>
  </si>
  <si>
    <t>Капитальный ремонт системы централизованного водоснабжения              с. Украинка</t>
  </si>
  <si>
    <t>1.20</t>
  </si>
  <si>
    <t>Ремонт централизованного водоснабжения и водоотведения пгт. Пограничный</t>
  </si>
  <si>
    <t>1.21</t>
  </si>
  <si>
    <t>Разработка схемы водоснабжения        пгт. Пограничный</t>
  </si>
  <si>
    <t>5. Участие в государственной программе "Комплексное развитие сельских территорий"</t>
  </si>
  <si>
    <r>
      <t xml:space="preserve">от  </t>
    </r>
    <r>
      <rPr>
        <u/>
        <sz val="12"/>
        <color theme="1"/>
        <rFont val="Times New Roman"/>
        <family val="1"/>
        <charset val="204"/>
      </rPr>
      <t xml:space="preserve">" 18 "_04_ 2022  №  525_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</si>
</sst>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7"/>
  <sheetViews>
    <sheetView tabSelected="1" workbookViewId="0">
      <selection activeCell="I2" sqref="I2:J2"/>
    </sheetView>
  </sheetViews>
  <sheetFormatPr defaultRowHeight="15" x14ac:dyDescent="0.25"/>
  <cols>
    <col min="1" max="1" width="9.5703125" bestFit="1" customWidth="1"/>
    <col min="2" max="2" width="39" customWidth="1"/>
    <col min="3" max="3" width="15.7109375" customWidth="1"/>
    <col min="4" max="4" width="17.28515625" customWidth="1"/>
    <col min="5" max="5" width="15" customWidth="1"/>
    <col min="6" max="6" width="13.28515625" customWidth="1"/>
    <col min="7" max="7" width="14" customWidth="1"/>
    <col min="8" max="8" width="15.140625" customWidth="1"/>
    <col min="9" max="9" width="14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2"/>
      <c r="B1" s="51" t="s">
        <v>77</v>
      </c>
      <c r="C1" s="52"/>
      <c r="D1" s="52"/>
      <c r="E1" s="52"/>
      <c r="F1" s="52"/>
      <c r="G1" s="52"/>
      <c r="H1" s="52"/>
      <c r="I1" s="52"/>
      <c r="J1" s="52"/>
      <c r="K1" s="12"/>
    </row>
    <row r="2" spans="1:26" ht="24.75" customHeight="1" x14ac:dyDescent="0.25">
      <c r="A2" s="12"/>
      <c r="B2" s="13"/>
      <c r="C2" s="14"/>
      <c r="D2" s="14"/>
      <c r="E2" s="14"/>
      <c r="F2" s="14"/>
      <c r="G2" s="14"/>
      <c r="H2" s="14"/>
      <c r="I2" s="53" t="s">
        <v>91</v>
      </c>
      <c r="J2" s="53"/>
      <c r="K2" s="12"/>
    </row>
    <row r="3" spans="1:26" ht="105.75" customHeight="1" x14ac:dyDescent="0.25">
      <c r="A3" s="12"/>
      <c r="B3" s="54" t="s">
        <v>76</v>
      </c>
      <c r="C3" s="55"/>
      <c r="D3" s="55"/>
      <c r="E3" s="55"/>
      <c r="F3" s="55"/>
      <c r="G3" s="55"/>
      <c r="H3" s="55"/>
      <c r="I3" s="55"/>
      <c r="J3" s="55"/>
      <c r="K3" s="12"/>
    </row>
    <row r="4" spans="1:26" ht="49.5" customHeight="1" x14ac:dyDescent="0.25">
      <c r="A4" s="94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57.75" customHeight="1" x14ac:dyDescent="0.25">
      <c r="A5" s="47" t="s">
        <v>0</v>
      </c>
      <c r="B5" s="47" t="s">
        <v>1</v>
      </c>
      <c r="C5" s="92" t="s">
        <v>2</v>
      </c>
      <c r="D5" s="92" t="s">
        <v>3</v>
      </c>
      <c r="E5" s="92" t="s">
        <v>4</v>
      </c>
      <c r="F5" s="47" t="s">
        <v>5</v>
      </c>
      <c r="G5" s="47"/>
      <c r="H5" s="47"/>
      <c r="I5" s="47"/>
      <c r="J5" s="92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81"/>
      <c r="B6" s="81"/>
      <c r="C6" s="93"/>
      <c r="D6" s="93"/>
      <c r="E6" s="93"/>
      <c r="F6" s="3">
        <v>2020</v>
      </c>
      <c r="G6" s="3">
        <v>2021</v>
      </c>
      <c r="H6" s="3">
        <v>2022</v>
      </c>
      <c r="I6" s="3">
        <v>2023</v>
      </c>
      <c r="J6" s="9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23.25" customHeight="1" x14ac:dyDescent="0.25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74" t="s">
        <v>9</v>
      </c>
      <c r="B8" s="96" t="s">
        <v>8</v>
      </c>
      <c r="C8" s="81"/>
      <c r="D8" s="4" t="s">
        <v>10</v>
      </c>
      <c r="E8" s="7">
        <f>SUM(E9:E10)</f>
        <v>1084.1605999999999</v>
      </c>
      <c r="F8" s="5">
        <f>SUM(F9:F10)</f>
        <v>264.89999999999998</v>
      </c>
      <c r="G8" s="7">
        <f>SUM(G9:G10)</f>
        <v>289.26060000000001</v>
      </c>
      <c r="H8" s="6">
        <v>265</v>
      </c>
      <c r="I8" s="5">
        <v>265</v>
      </c>
      <c r="J8" s="45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74"/>
      <c r="B9" s="96"/>
      <c r="C9" s="81"/>
      <c r="D9" s="4" t="s">
        <v>11</v>
      </c>
      <c r="E9" s="7">
        <f>SUM(F9:I9)</f>
        <v>1084.1605999999999</v>
      </c>
      <c r="F9" s="5">
        <v>264.89999999999998</v>
      </c>
      <c r="G9" s="7">
        <v>289.26060000000001</v>
      </c>
      <c r="H9" s="6">
        <v>265</v>
      </c>
      <c r="I9" s="5">
        <v>265</v>
      </c>
      <c r="J9" s="4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" customHeight="1" x14ac:dyDescent="0.25">
      <c r="A10" s="74"/>
      <c r="B10" s="96"/>
      <c r="C10" s="81"/>
      <c r="D10" s="4" t="s">
        <v>12</v>
      </c>
      <c r="E10" s="3"/>
      <c r="F10" s="3"/>
      <c r="G10" s="3"/>
      <c r="H10" s="6"/>
      <c r="I10" s="3"/>
      <c r="J10" s="4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74" t="s">
        <v>14</v>
      </c>
      <c r="B11" s="59" t="s">
        <v>58</v>
      </c>
      <c r="C11" s="45"/>
      <c r="D11" s="4" t="s">
        <v>10</v>
      </c>
      <c r="E11" s="5">
        <f>SUM(E12:E13)</f>
        <v>2974.3598999999999</v>
      </c>
      <c r="F11" s="5">
        <f>SUM(F12:F13)</f>
        <v>1689.3598999999999</v>
      </c>
      <c r="G11" s="5">
        <v>500</v>
      </c>
      <c r="H11" s="6">
        <v>435</v>
      </c>
      <c r="I11" s="5">
        <v>350</v>
      </c>
      <c r="J11" s="45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74"/>
      <c r="B12" s="60"/>
      <c r="C12" s="46"/>
      <c r="D12" s="4" t="s">
        <v>11</v>
      </c>
      <c r="E12" s="5">
        <f>SUM(F12:I12)</f>
        <v>2974.3598999999999</v>
      </c>
      <c r="F12" s="5">
        <v>1689.3598999999999</v>
      </c>
      <c r="G12" s="5">
        <v>500</v>
      </c>
      <c r="H12" s="6">
        <v>435</v>
      </c>
      <c r="I12" s="5">
        <v>350</v>
      </c>
      <c r="J12" s="4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2.75" customHeight="1" x14ac:dyDescent="0.25">
      <c r="A13" s="74"/>
      <c r="B13" s="62"/>
      <c r="C13" s="47"/>
      <c r="D13" s="4" t="s">
        <v>12</v>
      </c>
      <c r="E13" s="5"/>
      <c r="F13" s="5"/>
      <c r="G13" s="3"/>
      <c r="H13" s="6"/>
      <c r="I13" s="3"/>
      <c r="J13" s="4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74" t="s">
        <v>15</v>
      </c>
      <c r="B14" s="61" t="s">
        <v>19</v>
      </c>
      <c r="C14" s="45"/>
      <c r="D14" s="4" t="s">
        <v>10</v>
      </c>
      <c r="E14" s="7">
        <f>SUM(E15:E16)</f>
        <v>2061.6394</v>
      </c>
      <c r="F14" s="5">
        <f>SUM(F15:F16)</f>
        <v>588</v>
      </c>
      <c r="G14" s="7">
        <v>273.63940000000002</v>
      </c>
      <c r="H14" s="6">
        <v>600</v>
      </c>
      <c r="I14" s="5">
        <v>600</v>
      </c>
      <c r="J14" s="45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8" customHeight="1" x14ac:dyDescent="0.25">
      <c r="A15" s="74"/>
      <c r="B15" s="63"/>
      <c r="C15" s="46"/>
      <c r="D15" s="4" t="s">
        <v>11</v>
      </c>
      <c r="E15" s="7">
        <f>SUM(F15:I15)</f>
        <v>2061.6394</v>
      </c>
      <c r="F15" s="5">
        <v>588</v>
      </c>
      <c r="G15" s="7">
        <v>273.63940000000002</v>
      </c>
      <c r="H15" s="6">
        <v>600</v>
      </c>
      <c r="I15" s="5">
        <v>600</v>
      </c>
      <c r="J15" s="4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3.25" customHeight="1" x14ac:dyDescent="0.25">
      <c r="A16" s="74"/>
      <c r="B16" s="64"/>
      <c r="C16" s="47"/>
      <c r="D16" s="4" t="s">
        <v>12</v>
      </c>
      <c r="E16" s="5"/>
      <c r="F16" s="5"/>
      <c r="G16" s="3"/>
      <c r="H16" s="6"/>
      <c r="I16" s="3"/>
      <c r="J16" s="4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74" t="s">
        <v>16</v>
      </c>
      <c r="B17" s="61" t="s">
        <v>22</v>
      </c>
      <c r="C17" s="45"/>
      <c r="D17" s="4" t="s">
        <v>10</v>
      </c>
      <c r="E17" s="6">
        <f>SUM(E18:E19)</f>
        <v>999.56416000000002</v>
      </c>
      <c r="F17" s="6">
        <f>SUM(F18:F19)</f>
        <v>999.56416000000002</v>
      </c>
      <c r="G17" s="6"/>
      <c r="H17" s="6"/>
      <c r="I17" s="3"/>
      <c r="J17" s="45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74"/>
      <c r="B18" s="63"/>
      <c r="C18" s="46"/>
      <c r="D18" s="4" t="s">
        <v>11</v>
      </c>
      <c r="E18" s="6">
        <f>SUM(F18:I18)</f>
        <v>999.56416000000002</v>
      </c>
      <c r="F18" s="6">
        <v>999.56416000000002</v>
      </c>
      <c r="G18" s="3"/>
      <c r="H18" s="6"/>
      <c r="I18" s="3"/>
      <c r="J18" s="4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9.5" customHeight="1" x14ac:dyDescent="0.25">
      <c r="A19" s="74"/>
      <c r="B19" s="64"/>
      <c r="C19" s="47"/>
      <c r="D19" s="4" t="s">
        <v>12</v>
      </c>
      <c r="E19" s="5"/>
      <c r="F19" s="5"/>
      <c r="G19" s="3"/>
      <c r="H19" s="6"/>
      <c r="I19" s="3"/>
      <c r="J19" s="4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74" t="s">
        <v>17</v>
      </c>
      <c r="B20" s="61" t="s">
        <v>24</v>
      </c>
      <c r="C20" s="45"/>
      <c r="D20" s="4" t="s">
        <v>10</v>
      </c>
      <c r="E20" s="6">
        <f>SUM(E21:E22)</f>
        <v>2187.4733700000002</v>
      </c>
      <c r="F20" s="6">
        <f>SUM(F21:F22)</f>
        <v>631.50237000000004</v>
      </c>
      <c r="G20" s="6">
        <f>SUM(G21:G22)</f>
        <v>1155.971</v>
      </c>
      <c r="H20" s="6">
        <v>200</v>
      </c>
      <c r="I20" s="5">
        <v>200</v>
      </c>
      <c r="J20" s="82" t="s">
        <v>65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74"/>
      <c r="B21" s="63"/>
      <c r="C21" s="46"/>
      <c r="D21" s="4" t="s">
        <v>11</v>
      </c>
      <c r="E21" s="6">
        <f>SUM(F21:I21)</f>
        <v>2187.4733700000002</v>
      </c>
      <c r="F21" s="6">
        <v>631.50237000000004</v>
      </c>
      <c r="G21" s="6">
        <v>1155.971</v>
      </c>
      <c r="H21" s="6">
        <v>200</v>
      </c>
      <c r="I21" s="5">
        <v>200</v>
      </c>
      <c r="J21" s="8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74"/>
      <c r="B22" s="64"/>
      <c r="C22" s="47"/>
      <c r="D22" s="4" t="s">
        <v>12</v>
      </c>
      <c r="E22" s="3"/>
      <c r="F22" s="3"/>
      <c r="G22" s="3"/>
      <c r="H22" s="6"/>
      <c r="I22" s="3"/>
      <c r="J22" s="8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74" t="s">
        <v>18</v>
      </c>
      <c r="B23" s="48" t="s">
        <v>25</v>
      </c>
      <c r="C23" s="45"/>
      <c r="D23" s="4" t="s">
        <v>10</v>
      </c>
      <c r="E23" s="3">
        <f>SUM(E24:E25)</f>
        <v>1541.346</v>
      </c>
      <c r="F23" s="3">
        <f>SUM(F24:F25)</f>
        <v>441.55</v>
      </c>
      <c r="G23" s="6">
        <f>SUM(G24:G25)</f>
        <v>599.79600000000005</v>
      </c>
      <c r="H23" s="6">
        <v>200</v>
      </c>
      <c r="I23" s="5">
        <v>300</v>
      </c>
      <c r="J23" s="45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74"/>
      <c r="B24" s="49"/>
      <c r="C24" s="46"/>
      <c r="D24" s="4" t="s">
        <v>11</v>
      </c>
      <c r="E24" s="3">
        <f>SUM(F24:I24)</f>
        <v>1541.346</v>
      </c>
      <c r="F24" s="5">
        <v>441.55</v>
      </c>
      <c r="G24" s="6">
        <v>599.79600000000005</v>
      </c>
      <c r="H24" s="6">
        <v>200</v>
      </c>
      <c r="I24" s="5">
        <v>300</v>
      </c>
      <c r="J24" s="4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74"/>
      <c r="B25" s="50"/>
      <c r="C25" s="47"/>
      <c r="D25" s="4" t="s">
        <v>12</v>
      </c>
      <c r="E25" s="3"/>
      <c r="F25" s="3"/>
      <c r="G25" s="3"/>
      <c r="H25" s="6"/>
      <c r="I25" s="3"/>
      <c r="J25" s="4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74" t="s">
        <v>20</v>
      </c>
      <c r="B26" s="61" t="s">
        <v>27</v>
      </c>
      <c r="C26" s="45"/>
      <c r="D26" s="4" t="s">
        <v>10</v>
      </c>
      <c r="E26" s="6">
        <f>SUM(E27:E28)</f>
        <v>3377.7284500000001</v>
      </c>
      <c r="F26" s="6">
        <f>SUM(F27:F28)</f>
        <v>1077.7284500000001</v>
      </c>
      <c r="G26" s="6"/>
      <c r="H26" s="6">
        <f t="shared" ref="H26" si="0">SUM(H27:H28)</f>
        <v>2300</v>
      </c>
      <c r="I26" s="3"/>
      <c r="J26" s="45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74"/>
      <c r="B27" s="63"/>
      <c r="C27" s="46"/>
      <c r="D27" s="4" t="s">
        <v>11</v>
      </c>
      <c r="E27" s="6">
        <f>SUM(F27:I27)</f>
        <v>3377.7284500000001</v>
      </c>
      <c r="F27" s="6">
        <v>1077.7284500000001</v>
      </c>
      <c r="G27" s="5"/>
      <c r="H27" s="6">
        <v>2300</v>
      </c>
      <c r="I27" s="3"/>
      <c r="J27" s="4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74"/>
      <c r="B28" s="64"/>
      <c r="C28" s="47"/>
      <c r="D28" s="4" t="s">
        <v>12</v>
      </c>
      <c r="E28" s="5"/>
      <c r="F28" s="5"/>
      <c r="G28" s="3"/>
      <c r="H28" s="6"/>
      <c r="I28" s="3"/>
      <c r="J28" s="4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74" t="s">
        <v>21</v>
      </c>
      <c r="B29" s="48" t="s">
        <v>29</v>
      </c>
      <c r="C29" s="45"/>
      <c r="D29" s="4" t="s">
        <v>10</v>
      </c>
      <c r="E29" s="6">
        <f>SUM(E30:E31)</f>
        <v>2222.4635200000002</v>
      </c>
      <c r="F29" s="6">
        <f>SUM(F30:F31)</f>
        <v>850.58941000000004</v>
      </c>
      <c r="G29" s="6">
        <v>869.21299999999997</v>
      </c>
      <c r="H29" s="23">
        <f>H30</f>
        <v>502.66111000000001</v>
      </c>
      <c r="I29" s="3"/>
      <c r="J29" s="45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74"/>
      <c r="B30" s="49"/>
      <c r="C30" s="46"/>
      <c r="D30" s="4" t="s">
        <v>11</v>
      </c>
      <c r="E30" s="6">
        <f>SUM(F30:I30)</f>
        <v>2222.4635200000002</v>
      </c>
      <c r="F30" s="6">
        <v>850.58941000000004</v>
      </c>
      <c r="G30" s="6">
        <v>869.21299999999997</v>
      </c>
      <c r="H30" s="6">
        <v>502.66111000000001</v>
      </c>
      <c r="I30" s="3"/>
      <c r="J30" s="4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74"/>
      <c r="B31" s="50"/>
      <c r="C31" s="47"/>
      <c r="D31" s="4" t="s">
        <v>12</v>
      </c>
      <c r="E31" s="5"/>
      <c r="F31" s="5"/>
      <c r="G31" s="3"/>
      <c r="H31" s="6"/>
      <c r="I31" s="3"/>
      <c r="J31" s="47"/>
      <c r="K31" s="2"/>
      <c r="L31" s="18"/>
      <c r="M31" s="18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74" t="s">
        <v>23</v>
      </c>
      <c r="B32" s="61" t="s">
        <v>32</v>
      </c>
      <c r="C32" s="45"/>
      <c r="D32" s="4" t="s">
        <v>10</v>
      </c>
      <c r="E32" s="6">
        <f>SUM(E33:E34)</f>
        <v>949.78200000000004</v>
      </c>
      <c r="F32" s="6">
        <f>SUM(F33:F34)</f>
        <v>249.78200000000001</v>
      </c>
      <c r="G32" s="5">
        <f>SUM(G33:G34)</f>
        <v>350</v>
      </c>
      <c r="H32" s="6">
        <v>350</v>
      </c>
      <c r="I32" s="3"/>
      <c r="J32" s="45" t="s">
        <v>13</v>
      </c>
      <c r="K32" s="2"/>
      <c r="L32" s="18"/>
      <c r="M32" s="18"/>
      <c r="N32" s="18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74"/>
      <c r="B33" s="63"/>
      <c r="C33" s="46"/>
      <c r="D33" s="4" t="s">
        <v>11</v>
      </c>
      <c r="E33" s="6">
        <f>SUM(F33:I33)</f>
        <v>949.78200000000004</v>
      </c>
      <c r="F33" s="6">
        <v>249.78200000000001</v>
      </c>
      <c r="G33" s="5">
        <v>350</v>
      </c>
      <c r="H33" s="6">
        <v>350</v>
      </c>
      <c r="I33" s="3"/>
      <c r="J33" s="4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74"/>
      <c r="B34" s="64"/>
      <c r="C34" s="47"/>
      <c r="D34" s="4" t="s">
        <v>12</v>
      </c>
      <c r="E34" s="5"/>
      <c r="F34" s="5"/>
      <c r="G34" s="3"/>
      <c r="H34" s="6"/>
      <c r="I34" s="3"/>
      <c r="J34" s="47"/>
      <c r="K34" s="2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74" t="s">
        <v>64</v>
      </c>
      <c r="B35" s="59" t="s">
        <v>33</v>
      </c>
      <c r="C35" s="45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6">
        <f>SUM(H36:H37)</f>
        <v>370</v>
      </c>
      <c r="I35" s="5">
        <f>SUM(I36:I37)</f>
        <v>370</v>
      </c>
      <c r="J35" s="71" t="s">
        <v>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74"/>
      <c r="B36" s="60"/>
      <c r="C36" s="46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6">
        <v>370</v>
      </c>
      <c r="I36" s="5">
        <v>370</v>
      </c>
      <c r="J36" s="7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74"/>
      <c r="B37" s="62"/>
      <c r="C37" s="47"/>
      <c r="D37" s="4" t="s">
        <v>12</v>
      </c>
      <c r="E37" s="5"/>
      <c r="F37" s="5"/>
      <c r="G37" s="3"/>
      <c r="H37" s="6"/>
      <c r="I37" s="3"/>
      <c r="J37" s="7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74" t="s">
        <v>26</v>
      </c>
      <c r="B38" s="61" t="s">
        <v>59</v>
      </c>
      <c r="C38" s="45"/>
      <c r="D38" s="4" t="s">
        <v>10</v>
      </c>
      <c r="E38" s="6">
        <f>SUM(E39:E40)</f>
        <v>3500.953</v>
      </c>
      <c r="F38" s="6"/>
      <c r="G38" s="6">
        <f>SUM(G39:G40)</f>
        <v>3500.953</v>
      </c>
      <c r="H38" s="6"/>
      <c r="I38" s="15"/>
      <c r="J38" s="45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74"/>
      <c r="B39" s="63"/>
      <c r="C39" s="46"/>
      <c r="D39" s="4" t="s">
        <v>11</v>
      </c>
      <c r="E39" s="6">
        <f>SUM(F39:I39)</f>
        <v>3500.953</v>
      </c>
      <c r="F39" s="6"/>
      <c r="G39" s="6">
        <v>3500.953</v>
      </c>
      <c r="H39" s="6"/>
      <c r="I39" s="15"/>
      <c r="J39" s="46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74"/>
      <c r="B40" s="64"/>
      <c r="C40" s="47"/>
      <c r="D40" s="4" t="s">
        <v>12</v>
      </c>
      <c r="E40" s="5"/>
      <c r="F40" s="5"/>
      <c r="G40" s="15"/>
      <c r="H40" s="6"/>
      <c r="I40" s="15"/>
      <c r="J40" s="4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74" t="s">
        <v>28</v>
      </c>
      <c r="B41" s="61" t="s">
        <v>62</v>
      </c>
      <c r="C41" s="45"/>
      <c r="D41" s="4" t="s">
        <v>10</v>
      </c>
      <c r="E41" s="6">
        <f>SUM(E42:E43)</f>
        <v>243.19300000000001</v>
      </c>
      <c r="F41" s="6">
        <f>SUM(F42:F43)</f>
        <v>148.19300000000001</v>
      </c>
      <c r="G41" s="5">
        <v>95</v>
      </c>
      <c r="H41" s="6"/>
      <c r="I41" s="16"/>
      <c r="J41" s="45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74"/>
      <c r="B42" s="63"/>
      <c r="C42" s="46"/>
      <c r="D42" s="4" t="s">
        <v>11</v>
      </c>
      <c r="E42" s="6">
        <f>SUM(F42:I42)</f>
        <v>243.19300000000001</v>
      </c>
      <c r="F42" s="6">
        <v>148.19300000000001</v>
      </c>
      <c r="G42" s="5">
        <v>95</v>
      </c>
      <c r="H42" s="6"/>
      <c r="I42" s="16"/>
      <c r="J42" s="4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74"/>
      <c r="B43" s="64"/>
      <c r="C43" s="47"/>
      <c r="D43" s="4" t="s">
        <v>12</v>
      </c>
      <c r="E43" s="5"/>
      <c r="F43" s="5"/>
      <c r="G43" s="16"/>
      <c r="H43" s="6"/>
      <c r="I43" s="16"/>
      <c r="J43" s="4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74" t="s">
        <v>30</v>
      </c>
      <c r="B44" s="61" t="s">
        <v>63</v>
      </c>
      <c r="C44" s="45"/>
      <c r="D44" s="4" t="s">
        <v>10</v>
      </c>
      <c r="E44" s="7">
        <f>SUM(E45:E46)</f>
        <v>1041.1615999999999</v>
      </c>
      <c r="F44" s="7"/>
      <c r="G44" s="5">
        <v>811.16160000000002</v>
      </c>
      <c r="H44" s="6">
        <v>230</v>
      </c>
      <c r="I44" s="19"/>
      <c r="J44" s="45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74"/>
      <c r="B45" s="63"/>
      <c r="C45" s="46"/>
      <c r="D45" s="4" t="s">
        <v>11</v>
      </c>
      <c r="E45" s="7">
        <f>SUM(F45:I45)</f>
        <v>1041.1615999999999</v>
      </c>
      <c r="F45" s="7"/>
      <c r="G45" s="5">
        <v>811.16160000000002</v>
      </c>
      <c r="H45" s="6">
        <v>230</v>
      </c>
      <c r="I45" s="19"/>
      <c r="J45" s="4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74"/>
      <c r="B46" s="64"/>
      <c r="C46" s="47"/>
      <c r="D46" s="4" t="s">
        <v>12</v>
      </c>
      <c r="E46" s="5"/>
      <c r="F46" s="5"/>
      <c r="G46" s="19"/>
      <c r="H46" s="6"/>
      <c r="I46" s="19"/>
      <c r="J46" s="4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74" t="s">
        <v>31</v>
      </c>
      <c r="B47" s="56" t="s">
        <v>61</v>
      </c>
      <c r="C47" s="45"/>
      <c r="D47" s="4" t="s">
        <v>10</v>
      </c>
      <c r="E47" s="5">
        <f>SUM(E48:E49)</f>
        <v>5531</v>
      </c>
      <c r="F47" s="5">
        <f>SUM(F48:F49)</f>
        <v>400</v>
      </c>
      <c r="G47" s="5">
        <v>2131</v>
      </c>
      <c r="H47" s="6">
        <v>3000</v>
      </c>
      <c r="I47" s="3"/>
      <c r="J47" s="45" t="s">
        <v>13</v>
      </c>
      <c r="K47" s="2"/>
      <c r="L47" s="2"/>
      <c r="M47" s="17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74"/>
      <c r="B48" s="57"/>
      <c r="C48" s="46"/>
      <c r="D48" s="4" t="s">
        <v>11</v>
      </c>
      <c r="E48" s="5">
        <f>F48+G48+H48</f>
        <v>5531</v>
      </c>
      <c r="F48" s="5">
        <v>400</v>
      </c>
      <c r="G48" s="5">
        <v>2131</v>
      </c>
      <c r="H48" s="6">
        <v>3000</v>
      </c>
      <c r="I48" s="3"/>
      <c r="J48" s="46"/>
      <c r="K48" s="2"/>
      <c r="L48" s="17"/>
      <c r="M48" s="17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74"/>
      <c r="B49" s="58"/>
      <c r="C49" s="47"/>
      <c r="D49" s="4" t="s">
        <v>12</v>
      </c>
      <c r="E49" s="5"/>
      <c r="F49" s="5"/>
      <c r="G49" s="3"/>
      <c r="H49" s="6"/>
      <c r="I49" s="3"/>
      <c r="J49" s="4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39" t="s">
        <v>67</v>
      </c>
      <c r="B50" s="61" t="s">
        <v>68</v>
      </c>
      <c r="C50" s="45"/>
      <c r="D50" s="4" t="s">
        <v>10</v>
      </c>
      <c r="E50" s="5"/>
      <c r="F50" s="5"/>
      <c r="G50" s="5">
        <f>SUM(G51:G52)</f>
        <v>2925.5</v>
      </c>
      <c r="H50" s="6">
        <f>SUM(H51:H52)</f>
        <v>0</v>
      </c>
      <c r="I50" s="20"/>
      <c r="J50" s="45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40"/>
      <c r="B51" s="63"/>
      <c r="C51" s="46"/>
      <c r="D51" s="4" t="s">
        <v>11</v>
      </c>
      <c r="E51" s="5"/>
      <c r="F51" s="5"/>
      <c r="G51" s="5">
        <v>2925.5</v>
      </c>
      <c r="H51" s="6">
        <v>0</v>
      </c>
      <c r="I51" s="20"/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41"/>
      <c r="B52" s="64"/>
      <c r="C52" s="47"/>
      <c r="D52" s="4" t="s">
        <v>12</v>
      </c>
      <c r="E52" s="5"/>
      <c r="F52" s="5"/>
      <c r="G52" s="20"/>
      <c r="H52" s="6"/>
      <c r="I52" s="20"/>
      <c r="J52" s="4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39" t="s">
        <v>69</v>
      </c>
      <c r="B53" s="48" t="s">
        <v>73</v>
      </c>
      <c r="C53" s="45"/>
      <c r="D53" s="4" t="s">
        <v>10</v>
      </c>
      <c r="E53" s="5"/>
      <c r="F53" s="5"/>
      <c r="G53" s="21">
        <f>SUM(G54:G55)</f>
        <v>36.932499999999997</v>
      </c>
      <c r="H53" s="6">
        <f>SUM(H54:H55)</f>
        <v>297.33888999999999</v>
      </c>
      <c r="I53" s="21"/>
      <c r="J53" s="45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40"/>
      <c r="B54" s="49"/>
      <c r="C54" s="46"/>
      <c r="D54" s="4" t="s">
        <v>11</v>
      </c>
      <c r="E54" s="5"/>
      <c r="F54" s="5"/>
      <c r="G54" s="21">
        <v>36.932499999999997</v>
      </c>
      <c r="H54" s="6">
        <v>297.33888999999999</v>
      </c>
      <c r="I54" s="21"/>
      <c r="J54" s="4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30.75" customHeight="1" x14ac:dyDescent="0.25">
      <c r="A55" s="41"/>
      <c r="B55" s="50"/>
      <c r="C55" s="47"/>
      <c r="D55" s="4" t="s">
        <v>12</v>
      </c>
      <c r="E55" s="5"/>
      <c r="F55" s="5"/>
      <c r="G55" s="21"/>
      <c r="H55" s="6"/>
      <c r="I55" s="21"/>
      <c r="J55" s="4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39" t="s">
        <v>71</v>
      </c>
      <c r="B56" s="48" t="s">
        <v>72</v>
      </c>
      <c r="C56" s="45"/>
      <c r="D56" s="4" t="s">
        <v>10</v>
      </c>
      <c r="E56" s="5"/>
      <c r="F56" s="5"/>
      <c r="G56" s="5">
        <f>SUM(G57:G58)</f>
        <v>400</v>
      </c>
      <c r="H56" s="6">
        <v>400</v>
      </c>
      <c r="I56" s="22"/>
      <c r="J56" s="8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40"/>
      <c r="B57" s="49"/>
      <c r="C57" s="46"/>
      <c r="D57" s="4" t="s">
        <v>11</v>
      </c>
      <c r="E57" s="5"/>
      <c r="F57" s="5"/>
      <c r="G57" s="5">
        <v>400</v>
      </c>
      <c r="H57" s="6">
        <v>400</v>
      </c>
      <c r="I57" s="22"/>
      <c r="J57" s="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41"/>
      <c r="B58" s="50"/>
      <c r="C58" s="47"/>
      <c r="D58" s="4" t="s">
        <v>12</v>
      </c>
      <c r="E58" s="5"/>
      <c r="F58" s="5"/>
      <c r="G58" s="22"/>
      <c r="H58" s="6"/>
      <c r="I58" s="22"/>
      <c r="J58" s="8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" customHeight="1" x14ac:dyDescent="0.25">
      <c r="A59" s="39" t="s">
        <v>82</v>
      </c>
      <c r="B59" s="48" t="s">
        <v>83</v>
      </c>
      <c r="C59" s="45"/>
      <c r="D59" s="30" t="s">
        <v>10</v>
      </c>
      <c r="E59" s="5"/>
      <c r="F59" s="5"/>
      <c r="G59" s="29"/>
      <c r="H59" s="23">
        <f>SUM(H60:H61)</f>
        <v>5532.9</v>
      </c>
      <c r="I59" s="29"/>
      <c r="J59" s="81" t="s">
        <v>13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" customHeight="1" x14ac:dyDescent="0.25">
      <c r="A60" s="40"/>
      <c r="B60" s="49"/>
      <c r="C60" s="46"/>
      <c r="D60" s="30" t="s">
        <v>11</v>
      </c>
      <c r="E60" s="5"/>
      <c r="F60" s="5"/>
      <c r="G60" s="29"/>
      <c r="H60" s="6">
        <v>5532.9</v>
      </c>
      <c r="I60" s="29"/>
      <c r="J60" s="8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" customHeight="1" x14ac:dyDescent="0.25">
      <c r="A61" s="41"/>
      <c r="B61" s="50"/>
      <c r="C61" s="47"/>
      <c r="D61" s="30" t="s">
        <v>12</v>
      </c>
      <c r="E61" s="5"/>
      <c r="F61" s="5"/>
      <c r="G61" s="29"/>
      <c r="H61" s="6"/>
      <c r="I61" s="29"/>
      <c r="J61" s="8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39" t="s">
        <v>84</v>
      </c>
      <c r="B62" s="42" t="s">
        <v>85</v>
      </c>
      <c r="C62" s="45"/>
      <c r="D62" s="30" t="s">
        <v>10</v>
      </c>
      <c r="E62" s="5"/>
      <c r="F62" s="5"/>
      <c r="G62" s="29"/>
      <c r="H62" s="23">
        <f>SUM(H63,H64)</f>
        <v>5909.15</v>
      </c>
      <c r="I62" s="29"/>
      <c r="J62" s="45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40"/>
      <c r="B63" s="43"/>
      <c r="C63" s="46"/>
      <c r="D63" s="30" t="s">
        <v>11</v>
      </c>
      <c r="E63" s="5"/>
      <c r="F63" s="5"/>
      <c r="G63" s="29"/>
      <c r="H63" s="6">
        <v>5909.15</v>
      </c>
      <c r="I63" s="29"/>
      <c r="J63" s="4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41"/>
      <c r="B64" s="44"/>
      <c r="C64" s="47"/>
      <c r="D64" s="30" t="s">
        <v>12</v>
      </c>
      <c r="E64" s="5"/>
      <c r="F64" s="5"/>
      <c r="G64" s="29"/>
      <c r="H64" s="6"/>
      <c r="I64" s="29"/>
      <c r="J64" s="4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39" t="s">
        <v>86</v>
      </c>
      <c r="B65" s="48" t="s">
        <v>87</v>
      </c>
      <c r="C65" s="45"/>
      <c r="D65" s="30" t="s">
        <v>10</v>
      </c>
      <c r="E65" s="5"/>
      <c r="F65" s="5"/>
      <c r="G65" s="29"/>
      <c r="H65" s="6">
        <f>SUM(H66,H67)</f>
        <v>7813.16</v>
      </c>
      <c r="I65" s="29"/>
      <c r="J65" s="45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40"/>
      <c r="B66" s="49"/>
      <c r="C66" s="46"/>
      <c r="D66" s="30" t="s">
        <v>11</v>
      </c>
      <c r="E66" s="5"/>
      <c r="F66" s="5"/>
      <c r="G66" s="29"/>
      <c r="H66" s="6">
        <v>7813.16</v>
      </c>
      <c r="I66" s="29"/>
      <c r="J66" s="4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41"/>
      <c r="B67" s="50"/>
      <c r="C67" s="47"/>
      <c r="D67" s="30" t="s">
        <v>12</v>
      </c>
      <c r="E67" s="5"/>
      <c r="F67" s="5"/>
      <c r="G67" s="29"/>
      <c r="H67" s="6"/>
      <c r="I67" s="29"/>
      <c r="J67" s="4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39" t="s">
        <v>88</v>
      </c>
      <c r="B68" s="48" t="s">
        <v>89</v>
      </c>
      <c r="C68" s="45"/>
      <c r="D68" s="30" t="s">
        <v>10</v>
      </c>
      <c r="E68" s="5"/>
      <c r="F68" s="5"/>
      <c r="G68" s="29"/>
      <c r="H68" s="6">
        <f>SUM(H69,H70)</f>
        <v>344</v>
      </c>
      <c r="I68" s="29"/>
      <c r="J68" s="45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40"/>
      <c r="B69" s="49"/>
      <c r="C69" s="46"/>
      <c r="D69" s="30" t="s">
        <v>11</v>
      </c>
      <c r="E69" s="5"/>
      <c r="F69" s="5"/>
      <c r="G69" s="29"/>
      <c r="H69" s="6">
        <v>344</v>
      </c>
      <c r="I69" s="29"/>
      <c r="J69" s="4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41"/>
      <c r="B70" s="50"/>
      <c r="C70" s="47"/>
      <c r="D70" s="30" t="s">
        <v>12</v>
      </c>
      <c r="E70" s="5"/>
      <c r="F70" s="5"/>
      <c r="G70" s="29"/>
      <c r="H70" s="6"/>
      <c r="I70" s="29"/>
      <c r="J70" s="4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.75" x14ac:dyDescent="0.25">
      <c r="A71" s="45"/>
      <c r="B71" s="75" t="s">
        <v>34</v>
      </c>
      <c r="C71" s="45"/>
      <c r="D71" s="4" t="s">
        <v>10</v>
      </c>
      <c r="E71" s="6">
        <f>SUM(E72:E73)</f>
        <v>29401.90971</v>
      </c>
      <c r="F71" s="6">
        <f>SUM(F72:F73)</f>
        <v>7918.2540000000017</v>
      </c>
      <c r="G71" s="6">
        <f>SUM(G72:G73)</f>
        <v>14308.427100000001</v>
      </c>
      <c r="H71" s="6">
        <f>SUM(H72:H73)</f>
        <v>28749.21</v>
      </c>
      <c r="I71" s="5">
        <f>SUM(I72:I73)</f>
        <v>2085</v>
      </c>
      <c r="J71" s="4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.75" x14ac:dyDescent="0.25">
      <c r="A72" s="46"/>
      <c r="B72" s="76"/>
      <c r="C72" s="46"/>
      <c r="D72" s="4" t="s">
        <v>11</v>
      </c>
      <c r="E72" s="6">
        <f>SUM(E9+E12+E15+E18+E21+E24+E27+E30+E33+E36+E39+E48+E42+E45)</f>
        <v>29401.90971</v>
      </c>
      <c r="F72" s="6">
        <f>SUM(F9+F12+F15+F18+F21+F24+F27+F30+F33+F36+F39+F48+F42+F45)</f>
        <v>7918.2540000000017</v>
      </c>
      <c r="G72" s="6">
        <f>SUM(G9+G12+G15+G18+G21+G24+G27+G30+G33+G36+G39+G48+G42+G45+G51+G54+G57+G60+G63+G66+G69)</f>
        <v>14308.427100000001</v>
      </c>
      <c r="H72" s="6">
        <f>SUM(H9+H12+H15+H18+H21+H24+H27+H30+H33+H36+H39+H48+H42+H45+H51+H54+H57+H60+H63+H66+H69)</f>
        <v>28749.21</v>
      </c>
      <c r="I72" s="5">
        <f>SUM(I9+I12+I15+I18+I21+I24+I27+I30+I33+I36+I39+I48+I42+I45)</f>
        <v>2085</v>
      </c>
      <c r="J72" s="4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.75" x14ac:dyDescent="0.25">
      <c r="A73" s="47"/>
      <c r="B73" s="77"/>
      <c r="C73" s="47"/>
      <c r="D73" s="4" t="s">
        <v>12</v>
      </c>
      <c r="E73" s="5"/>
      <c r="F73" s="5"/>
      <c r="G73" s="3"/>
      <c r="H73" s="3">
        <f>SUM(H10,H13,H16,H19,H22,H25,H28,H31,H34,H37,H40,H43,H46,H49,H52,H55,H58,H61,H64,H67,H70)</f>
        <v>0</v>
      </c>
      <c r="I73" s="3"/>
      <c r="J73" s="4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8.75" customHeight="1" x14ac:dyDescent="0.25">
      <c r="A74" s="78" t="s">
        <v>35</v>
      </c>
      <c r="B74" s="79"/>
      <c r="C74" s="79"/>
      <c r="D74" s="79"/>
      <c r="E74" s="79"/>
      <c r="F74" s="79"/>
      <c r="G74" s="79"/>
      <c r="H74" s="79"/>
      <c r="I74" s="79"/>
      <c r="J74" s="8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.75" x14ac:dyDescent="0.25">
      <c r="A75" s="39" t="s">
        <v>36</v>
      </c>
      <c r="B75" s="61" t="s">
        <v>37</v>
      </c>
      <c r="C75" s="45"/>
      <c r="D75" s="4" t="s">
        <v>10</v>
      </c>
      <c r="E75" s="5">
        <f>SUM(E76:E77)</f>
        <v>2400.42695</v>
      </c>
      <c r="F75" s="8">
        <f>SUM(F76:F77)</f>
        <v>1546.39176</v>
      </c>
      <c r="G75" s="8">
        <f>SUM(G76:G77)</f>
        <v>854.03519000000006</v>
      </c>
      <c r="H75" s="6">
        <f>SUM(H76:H77)</f>
        <v>1446.6394300000002</v>
      </c>
      <c r="I75" s="5">
        <v>45</v>
      </c>
      <c r="J75" s="45" t="s">
        <v>13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.75" x14ac:dyDescent="0.25">
      <c r="A76" s="40"/>
      <c r="B76" s="63"/>
      <c r="C76" s="46"/>
      <c r="D76" s="4" t="s">
        <v>11</v>
      </c>
      <c r="E76" s="5">
        <f>SUM(F76:G76)</f>
        <v>72.012820000000005</v>
      </c>
      <c r="F76" s="8">
        <v>46.391759999999998</v>
      </c>
      <c r="G76" s="8">
        <v>25.62106</v>
      </c>
      <c r="H76" s="6">
        <v>43.399180000000001</v>
      </c>
      <c r="I76" s="5">
        <v>45</v>
      </c>
      <c r="J76" s="4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 x14ac:dyDescent="0.25">
      <c r="A77" s="41"/>
      <c r="B77" s="64"/>
      <c r="C77" s="47"/>
      <c r="D77" s="4" t="s">
        <v>12</v>
      </c>
      <c r="E77" s="5">
        <f>SUM(F77:G77)</f>
        <v>2328.4141300000001</v>
      </c>
      <c r="F77" s="5">
        <v>1500</v>
      </c>
      <c r="G77" s="8">
        <v>828.41413</v>
      </c>
      <c r="H77" s="6">
        <v>1403.2402500000001</v>
      </c>
      <c r="I77" s="3"/>
      <c r="J77" s="4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8.75" customHeight="1" x14ac:dyDescent="0.25">
      <c r="A78" s="68" t="s">
        <v>38</v>
      </c>
      <c r="B78" s="69"/>
      <c r="C78" s="69"/>
      <c r="D78" s="69"/>
      <c r="E78" s="69"/>
      <c r="F78" s="69"/>
      <c r="G78" s="69"/>
      <c r="H78" s="69"/>
      <c r="I78" s="69"/>
      <c r="J78" s="7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21.75" customHeight="1" x14ac:dyDescent="0.25">
      <c r="A79" s="39" t="s">
        <v>40</v>
      </c>
      <c r="B79" s="65" t="s">
        <v>41</v>
      </c>
      <c r="C79" s="45"/>
      <c r="D79" s="4" t="s">
        <v>10</v>
      </c>
      <c r="E79" s="8">
        <f>SUM(E80:E81)</f>
        <v>24458.656859999999</v>
      </c>
      <c r="F79" s="8">
        <f>SUM(F80:F81)</f>
        <v>24458.656859999999</v>
      </c>
      <c r="G79" s="3"/>
      <c r="H79" s="3"/>
      <c r="I79" s="3"/>
      <c r="J79" s="71" t="s">
        <v>39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25.5" customHeight="1" x14ac:dyDescent="0.25">
      <c r="A80" s="40"/>
      <c r="B80" s="66"/>
      <c r="C80" s="46"/>
      <c r="D80" s="4" t="s">
        <v>11</v>
      </c>
      <c r="E80" s="5"/>
      <c r="F80" s="5"/>
      <c r="G80" s="3"/>
      <c r="H80" s="3"/>
      <c r="I80" s="3"/>
      <c r="J80" s="7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24" customHeight="1" x14ac:dyDescent="0.25">
      <c r="A81" s="41"/>
      <c r="B81" s="67"/>
      <c r="C81" s="47"/>
      <c r="D81" s="4" t="s">
        <v>12</v>
      </c>
      <c r="E81" s="8">
        <f>SUM(F81:I81)</f>
        <v>24458.656859999999</v>
      </c>
      <c r="F81" s="8">
        <v>24458.656859999999</v>
      </c>
      <c r="G81" s="3"/>
      <c r="H81" s="3"/>
      <c r="I81" s="3"/>
      <c r="J81" s="7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8.75" customHeight="1" x14ac:dyDescent="0.25">
      <c r="A82" s="68" t="s">
        <v>42</v>
      </c>
      <c r="B82" s="69"/>
      <c r="C82" s="69"/>
      <c r="D82" s="69"/>
      <c r="E82" s="69"/>
      <c r="F82" s="69"/>
      <c r="G82" s="69"/>
      <c r="H82" s="69"/>
      <c r="I82" s="69"/>
      <c r="J82" s="7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7.100000000000001" customHeight="1" x14ac:dyDescent="0.25">
      <c r="A83" s="39" t="s">
        <v>43</v>
      </c>
      <c r="B83" s="61" t="s">
        <v>44</v>
      </c>
      <c r="C83" s="45"/>
      <c r="D83" s="4" t="s">
        <v>10</v>
      </c>
      <c r="E83" s="6"/>
      <c r="F83" s="5"/>
      <c r="G83" s="6"/>
      <c r="H83" s="6">
        <f>SUM(H84:H85)</f>
        <v>567.96999999999991</v>
      </c>
      <c r="I83" s="3"/>
      <c r="J83" s="45" t="s">
        <v>13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7.100000000000001" customHeight="1" x14ac:dyDescent="0.25">
      <c r="A84" s="40"/>
      <c r="B84" s="60"/>
      <c r="C84" s="46"/>
      <c r="D84" s="4" t="s">
        <v>11</v>
      </c>
      <c r="E84" s="6"/>
      <c r="F84" s="5"/>
      <c r="G84" s="6"/>
      <c r="H84" s="6">
        <v>17.039100000000001</v>
      </c>
      <c r="I84" s="3"/>
      <c r="J84" s="4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3.5" customHeight="1" x14ac:dyDescent="0.25">
      <c r="A85" s="41"/>
      <c r="B85" s="62"/>
      <c r="C85" s="47"/>
      <c r="D85" s="4" t="s">
        <v>12</v>
      </c>
      <c r="E85" s="7"/>
      <c r="F85" s="3"/>
      <c r="G85" s="3"/>
      <c r="H85" s="6">
        <v>550.93089999999995</v>
      </c>
      <c r="I85" s="3"/>
      <c r="J85" s="4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7.100000000000001" customHeight="1" x14ac:dyDescent="0.25">
      <c r="A86" s="39" t="s">
        <v>45</v>
      </c>
      <c r="B86" s="61" t="s">
        <v>51</v>
      </c>
      <c r="C86" s="45"/>
      <c r="D86" s="4" t="s">
        <v>10</v>
      </c>
      <c r="E86" s="6"/>
      <c r="F86" s="5"/>
      <c r="G86" s="6"/>
      <c r="H86" s="6">
        <f>SUM(H87:H88)</f>
        <v>895.09417999999994</v>
      </c>
      <c r="I86" s="3"/>
      <c r="J86" s="45" t="s">
        <v>13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7.100000000000001" customHeight="1" x14ac:dyDescent="0.25">
      <c r="A87" s="40"/>
      <c r="B87" s="60"/>
      <c r="C87" s="46"/>
      <c r="D87" s="4" t="s">
        <v>11</v>
      </c>
      <c r="E87" s="6"/>
      <c r="F87" s="5"/>
      <c r="G87" s="6"/>
      <c r="H87" s="6">
        <v>26.853000000000002</v>
      </c>
      <c r="I87" s="3"/>
      <c r="J87" s="4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2.75" customHeight="1" x14ac:dyDescent="0.25">
      <c r="A88" s="41"/>
      <c r="B88" s="62"/>
      <c r="C88" s="47"/>
      <c r="D88" s="4" t="s">
        <v>12</v>
      </c>
      <c r="E88" s="6"/>
      <c r="F88" s="3"/>
      <c r="G88" s="3"/>
      <c r="H88" s="6">
        <v>868.24117999999999</v>
      </c>
      <c r="I88" s="3"/>
      <c r="J88" s="4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7.100000000000001" customHeight="1" x14ac:dyDescent="0.25">
      <c r="A89" s="39" t="s">
        <v>46</v>
      </c>
      <c r="B89" s="61" t="s">
        <v>52</v>
      </c>
      <c r="C89" s="45"/>
      <c r="D89" s="4" t="s">
        <v>10</v>
      </c>
      <c r="E89" s="6"/>
      <c r="F89" s="5"/>
      <c r="G89" s="6"/>
      <c r="H89" s="6">
        <f>SUM(H90:H91)</f>
        <v>3941.3123599999999</v>
      </c>
      <c r="I89" s="3"/>
      <c r="J89" s="45" t="s">
        <v>13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 x14ac:dyDescent="0.25">
      <c r="A90" s="40"/>
      <c r="B90" s="60"/>
      <c r="C90" s="46"/>
      <c r="D90" s="4" t="s">
        <v>11</v>
      </c>
      <c r="E90" s="6"/>
      <c r="F90" s="5"/>
      <c r="G90" s="6"/>
      <c r="H90" s="6">
        <v>118.23936</v>
      </c>
      <c r="I90" s="3"/>
      <c r="J90" s="4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6.5" customHeight="1" x14ac:dyDescent="0.25">
      <c r="A91" s="41"/>
      <c r="B91" s="62"/>
      <c r="C91" s="47"/>
      <c r="D91" s="4" t="s">
        <v>12</v>
      </c>
      <c r="E91" s="6"/>
      <c r="F91" s="3"/>
      <c r="G91" s="3"/>
      <c r="H91" s="6">
        <v>3823.0729999999999</v>
      </c>
      <c r="I91" s="3"/>
      <c r="J91" s="4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8" customHeight="1" x14ac:dyDescent="0.25">
      <c r="A92" s="39" t="s">
        <v>47</v>
      </c>
      <c r="B92" s="56" t="s">
        <v>75</v>
      </c>
      <c r="C92" s="45"/>
      <c r="D92" s="4" t="s">
        <v>10</v>
      </c>
      <c r="E92" s="6"/>
      <c r="F92" s="24"/>
      <c r="G92" s="24"/>
      <c r="H92" s="6"/>
      <c r="I92" s="24">
        <f>SUM(I93:I94)</f>
        <v>17409.07</v>
      </c>
      <c r="J92" s="45" t="s">
        <v>13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20.25" customHeight="1" x14ac:dyDescent="0.25">
      <c r="A93" s="40"/>
      <c r="B93" s="57"/>
      <c r="C93" s="46"/>
      <c r="D93" s="4" t="s">
        <v>11</v>
      </c>
      <c r="E93" s="6"/>
      <c r="F93" s="24"/>
      <c r="G93" s="24"/>
      <c r="H93" s="6"/>
      <c r="I93" s="24">
        <v>17409.07</v>
      </c>
      <c r="J93" s="4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27.75" customHeight="1" x14ac:dyDescent="0.25">
      <c r="A94" s="41"/>
      <c r="B94" s="58"/>
      <c r="C94" s="47"/>
      <c r="D94" s="4" t="s">
        <v>12</v>
      </c>
      <c r="E94" s="6"/>
      <c r="F94" s="24"/>
      <c r="G94" s="24"/>
      <c r="H94" s="6"/>
      <c r="I94" s="24"/>
      <c r="J94" s="4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7.100000000000001" customHeight="1" x14ac:dyDescent="0.25">
      <c r="A95" s="39" t="s">
        <v>48</v>
      </c>
      <c r="B95" s="61" t="s">
        <v>53</v>
      </c>
      <c r="C95" s="45"/>
      <c r="D95" s="4" t="s">
        <v>10</v>
      </c>
      <c r="E95" s="5"/>
      <c r="F95" s="5"/>
      <c r="G95" s="7"/>
      <c r="H95" s="6"/>
      <c r="I95" s="3"/>
      <c r="J95" s="45" t="s">
        <v>13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7.100000000000001" customHeight="1" x14ac:dyDescent="0.25">
      <c r="A96" s="40"/>
      <c r="B96" s="63"/>
      <c r="C96" s="46"/>
      <c r="D96" s="4" t="s">
        <v>11</v>
      </c>
      <c r="E96" s="5"/>
      <c r="F96" s="5"/>
      <c r="G96" s="7"/>
      <c r="H96" s="6"/>
      <c r="I96" s="3"/>
      <c r="J96" s="4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8" customHeight="1" x14ac:dyDescent="0.25">
      <c r="A97" s="41"/>
      <c r="B97" s="64"/>
      <c r="C97" s="47"/>
      <c r="D97" s="4" t="s">
        <v>12</v>
      </c>
      <c r="E97" s="5"/>
      <c r="F97" s="3"/>
      <c r="G97" s="3"/>
      <c r="H97" s="6"/>
      <c r="I97" s="3"/>
      <c r="J97" s="4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" customHeight="1" x14ac:dyDescent="0.25">
      <c r="A98" s="39" t="s">
        <v>49</v>
      </c>
      <c r="B98" s="65" t="s">
        <v>54</v>
      </c>
      <c r="C98" s="45"/>
      <c r="D98" s="4" t="s">
        <v>10</v>
      </c>
      <c r="E98" s="5">
        <f>SUM(E99:E101)</f>
        <v>284743.02617000003</v>
      </c>
      <c r="F98" s="5"/>
      <c r="G98" s="5">
        <f>SUM(G99:G101)</f>
        <v>129091.02</v>
      </c>
      <c r="H98" s="37">
        <f>SUM(H99:H101)</f>
        <v>51123.986169999996</v>
      </c>
      <c r="I98" s="5">
        <f>SUM(I99:I101)</f>
        <v>104528.02</v>
      </c>
      <c r="J98" s="45" t="s">
        <v>13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" customHeight="1" x14ac:dyDescent="0.25">
      <c r="A99" s="40"/>
      <c r="B99" s="66"/>
      <c r="C99" s="46"/>
      <c r="D99" s="4" t="s">
        <v>11</v>
      </c>
      <c r="E99" s="5"/>
      <c r="F99" s="5"/>
      <c r="G99" s="5"/>
      <c r="H99" s="37"/>
      <c r="I99" s="5"/>
      <c r="J99" s="4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" customHeight="1" x14ac:dyDescent="0.25">
      <c r="A100" s="40"/>
      <c r="B100" s="66"/>
      <c r="C100" s="46"/>
      <c r="D100" s="4" t="s">
        <v>12</v>
      </c>
      <c r="E100" s="5">
        <f>SUM(F100:I100)</f>
        <v>5694.8665700000001</v>
      </c>
      <c r="F100" s="3"/>
      <c r="G100" s="5">
        <v>2581.8200000000002</v>
      </c>
      <c r="H100" s="37">
        <v>1022.48617</v>
      </c>
      <c r="I100" s="5">
        <v>2090.5603999999998</v>
      </c>
      <c r="J100" s="4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 x14ac:dyDescent="0.25">
      <c r="A101" s="41"/>
      <c r="B101" s="67"/>
      <c r="C101" s="47"/>
      <c r="D101" s="4" t="s">
        <v>55</v>
      </c>
      <c r="E101" s="5">
        <f>SUM(F101:I101)</f>
        <v>279048.15960000001</v>
      </c>
      <c r="F101" s="3"/>
      <c r="G101" s="5">
        <v>126509.2</v>
      </c>
      <c r="H101" s="37">
        <v>50101.5</v>
      </c>
      <c r="I101" s="5">
        <v>102437.4596</v>
      </c>
      <c r="J101" s="4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7.100000000000001" customHeight="1" x14ac:dyDescent="0.25">
      <c r="A102" s="39" t="s">
        <v>50</v>
      </c>
      <c r="B102" s="61" t="s">
        <v>66</v>
      </c>
      <c r="C102" s="45"/>
      <c r="D102" s="4" t="s">
        <v>10</v>
      </c>
      <c r="E102" s="5"/>
      <c r="F102" s="5"/>
      <c r="G102" s="7"/>
      <c r="H102" s="6">
        <f>SUM(H103:H104)</f>
        <v>10556.665419999999</v>
      </c>
      <c r="I102" s="3"/>
      <c r="J102" s="45" t="s">
        <v>13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7.100000000000001" customHeight="1" x14ac:dyDescent="0.25">
      <c r="A103" s="40"/>
      <c r="B103" s="63"/>
      <c r="C103" s="46"/>
      <c r="D103" s="4" t="s">
        <v>11</v>
      </c>
      <c r="E103" s="5"/>
      <c r="F103" s="5"/>
      <c r="G103" s="7"/>
      <c r="H103" s="6">
        <v>316.69940000000003</v>
      </c>
      <c r="I103" s="3"/>
      <c r="J103" s="4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7.100000000000001" customHeight="1" x14ac:dyDescent="0.25">
      <c r="A104" s="41"/>
      <c r="B104" s="64"/>
      <c r="C104" s="47"/>
      <c r="D104" s="4" t="s">
        <v>12</v>
      </c>
      <c r="E104" s="5"/>
      <c r="F104" s="3"/>
      <c r="G104" s="3"/>
      <c r="H104" s="6">
        <v>10239.96602</v>
      </c>
      <c r="I104" s="3"/>
      <c r="J104" s="4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21.95" customHeight="1" x14ac:dyDescent="0.25">
      <c r="A105" s="39" t="s">
        <v>74</v>
      </c>
      <c r="B105" s="56" t="s">
        <v>70</v>
      </c>
      <c r="C105" s="45"/>
      <c r="D105" s="4" t="s">
        <v>10</v>
      </c>
      <c r="E105" s="5"/>
      <c r="F105" s="5"/>
      <c r="G105" s="7"/>
      <c r="H105" s="6">
        <f>SUM(H106:H107)</f>
        <v>12915.24468</v>
      </c>
      <c r="I105" s="5"/>
      <c r="J105" s="45" t="s">
        <v>13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21.95" customHeight="1" x14ac:dyDescent="0.25">
      <c r="A106" s="40"/>
      <c r="B106" s="57"/>
      <c r="C106" s="46"/>
      <c r="D106" s="4" t="s">
        <v>11</v>
      </c>
      <c r="E106" s="5"/>
      <c r="F106" s="5"/>
      <c r="G106" s="7"/>
      <c r="H106" s="6">
        <v>387.45800000000003</v>
      </c>
      <c r="I106" s="5"/>
      <c r="J106" s="4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21.95" customHeight="1" x14ac:dyDescent="0.25">
      <c r="A107" s="41"/>
      <c r="B107" s="58"/>
      <c r="C107" s="47"/>
      <c r="D107" s="4" t="s">
        <v>12</v>
      </c>
      <c r="E107" s="5"/>
      <c r="F107" s="3"/>
      <c r="G107" s="3"/>
      <c r="H107" s="6">
        <v>12527.786679999999</v>
      </c>
      <c r="I107" s="5"/>
      <c r="J107" s="4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" customHeight="1" x14ac:dyDescent="0.25">
      <c r="A108" s="45"/>
      <c r="B108" s="59" t="s">
        <v>56</v>
      </c>
      <c r="C108" s="45"/>
      <c r="D108" s="4" t="s">
        <v>10</v>
      </c>
      <c r="E108" s="5">
        <f>SUM(E109:E111)</f>
        <v>312753.02395</v>
      </c>
      <c r="F108" s="5"/>
      <c r="G108" s="5">
        <f>SUM(G109:G111)</f>
        <v>129091.02</v>
      </c>
      <c r="H108" s="6">
        <f>SUM(H109:H111)</f>
        <v>80000.272809999995</v>
      </c>
      <c r="I108" s="5">
        <f>SUM(I109:I111)</f>
        <v>121937.09</v>
      </c>
      <c r="J108" s="4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" customHeight="1" x14ac:dyDescent="0.25">
      <c r="A109" s="46"/>
      <c r="B109" s="60"/>
      <c r="C109" s="46"/>
      <c r="D109" s="4" t="s">
        <v>11</v>
      </c>
      <c r="E109" s="5"/>
      <c r="F109" s="7"/>
      <c r="G109" s="5"/>
      <c r="H109" s="6">
        <f>H84+H87+H90+H103+H106</f>
        <v>866.28886000000011</v>
      </c>
      <c r="I109" s="5">
        <f>I93</f>
        <v>17409.07</v>
      </c>
      <c r="J109" s="4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" customHeight="1" x14ac:dyDescent="0.25">
      <c r="A110" s="46"/>
      <c r="B110" s="60"/>
      <c r="C110" s="46"/>
      <c r="D110" s="4" t="s">
        <v>12</v>
      </c>
      <c r="E110" s="7">
        <f>SUM(G110:I110)</f>
        <v>33704.864350000003</v>
      </c>
      <c r="F110" s="7"/>
      <c r="G110" s="5">
        <f>SUM(G85+G88+G91+G97+G100+G104+G107)</f>
        <v>2581.8200000000002</v>
      </c>
      <c r="H110" s="6">
        <f>SUM(H85+H88+H91+H97+H100+H104+H107)</f>
        <v>29032.483950000002</v>
      </c>
      <c r="I110" s="5">
        <f>SUM(I85+I88+I91+I97+I100+I104+I107+I94)</f>
        <v>2090.5603999999998</v>
      </c>
      <c r="J110" s="4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" customHeight="1" x14ac:dyDescent="0.25">
      <c r="A111" s="46"/>
      <c r="B111" s="60"/>
      <c r="C111" s="46"/>
      <c r="D111" s="32" t="s">
        <v>55</v>
      </c>
      <c r="E111" s="34">
        <f>SUM(G111:I111)</f>
        <v>279048.15960000001</v>
      </c>
      <c r="F111" s="34"/>
      <c r="G111" s="34">
        <f>SUM(G101)</f>
        <v>126509.2</v>
      </c>
      <c r="H111" s="38">
        <f>SUM(H101)</f>
        <v>50101.5</v>
      </c>
      <c r="I111" s="34">
        <f>SUM(I101)</f>
        <v>102437.4596</v>
      </c>
      <c r="J111" s="4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8.75" customHeight="1" x14ac:dyDescent="0.25">
      <c r="A112" s="85" t="s">
        <v>90</v>
      </c>
      <c r="B112" s="86"/>
      <c r="C112" s="86"/>
      <c r="D112" s="86"/>
      <c r="E112" s="86"/>
      <c r="F112" s="86"/>
      <c r="G112" s="86"/>
      <c r="H112" s="86"/>
      <c r="I112" s="86"/>
      <c r="J112" s="8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" customHeight="1" x14ac:dyDescent="0.25">
      <c r="A113" s="41" t="s">
        <v>79</v>
      </c>
      <c r="B113" s="88" t="s">
        <v>78</v>
      </c>
      <c r="C113" s="90"/>
      <c r="D113" s="33" t="s">
        <v>10</v>
      </c>
      <c r="E113" s="35"/>
      <c r="F113" s="35"/>
      <c r="G113" s="35"/>
      <c r="H113" s="35"/>
      <c r="I113" s="36">
        <v>2857</v>
      </c>
      <c r="J113" s="47" t="s">
        <v>13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" customHeight="1" x14ac:dyDescent="0.25">
      <c r="A114" s="74"/>
      <c r="B114" s="89"/>
      <c r="C114" s="91"/>
      <c r="D114" s="31" t="s">
        <v>11</v>
      </c>
      <c r="E114" s="27"/>
      <c r="F114" s="27"/>
      <c r="G114" s="27"/>
      <c r="H114" s="27"/>
      <c r="I114" s="28">
        <v>257</v>
      </c>
      <c r="J114" s="8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" customHeight="1" x14ac:dyDescent="0.25">
      <c r="A115" s="74"/>
      <c r="B115" s="89"/>
      <c r="C115" s="91"/>
      <c r="D115" s="31" t="s">
        <v>12</v>
      </c>
      <c r="E115" s="27"/>
      <c r="F115" s="27"/>
      <c r="G115" s="27"/>
      <c r="H115" s="27"/>
      <c r="I115" s="28">
        <v>600</v>
      </c>
      <c r="J115" s="8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74"/>
      <c r="B116" s="89"/>
      <c r="C116" s="91"/>
      <c r="D116" s="27" t="s">
        <v>55</v>
      </c>
      <c r="E116" s="26"/>
      <c r="F116" s="26"/>
      <c r="G116" s="26"/>
      <c r="H116" s="27"/>
      <c r="I116" s="28">
        <v>2000</v>
      </c>
      <c r="J116" s="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74" t="s">
        <v>81</v>
      </c>
      <c r="B117" s="98" t="s">
        <v>80</v>
      </c>
      <c r="C117" s="91"/>
      <c r="D117" s="4" t="s">
        <v>10</v>
      </c>
      <c r="E117" s="27"/>
      <c r="F117" s="27"/>
      <c r="G117" s="27"/>
      <c r="H117" s="27"/>
      <c r="I117" s="28">
        <v>2857</v>
      </c>
      <c r="J117" s="81" t="s">
        <v>13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74"/>
      <c r="B118" s="98"/>
      <c r="C118" s="91"/>
      <c r="D118" s="4" t="s">
        <v>11</v>
      </c>
      <c r="E118" s="27"/>
      <c r="F118" s="27"/>
      <c r="G118" s="27"/>
      <c r="H118" s="27"/>
      <c r="I118" s="28">
        <v>257</v>
      </c>
      <c r="J118" s="8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74"/>
      <c r="B119" s="98"/>
      <c r="C119" s="91"/>
      <c r="D119" s="4" t="s">
        <v>12</v>
      </c>
      <c r="E119" s="27"/>
      <c r="F119" s="27"/>
      <c r="G119" s="27"/>
      <c r="H119" s="27"/>
      <c r="I119" s="28">
        <v>600</v>
      </c>
      <c r="J119" s="8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74"/>
      <c r="B120" s="98"/>
      <c r="C120" s="91"/>
      <c r="D120" s="27" t="s">
        <v>55</v>
      </c>
      <c r="E120" s="26"/>
      <c r="F120" s="26"/>
      <c r="G120" s="26"/>
      <c r="H120" s="27"/>
      <c r="I120" s="28">
        <v>2000</v>
      </c>
      <c r="J120" s="8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91"/>
      <c r="B121" s="97" t="s">
        <v>56</v>
      </c>
      <c r="C121" s="91"/>
      <c r="D121" s="4" t="s">
        <v>10</v>
      </c>
      <c r="E121" s="27"/>
      <c r="F121" s="27"/>
      <c r="G121" s="27"/>
      <c r="H121" s="27"/>
      <c r="I121" s="28">
        <f>SUM(I113,I117)</f>
        <v>5714</v>
      </c>
      <c r="J121" s="9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91"/>
      <c r="B122" s="97"/>
      <c r="C122" s="91"/>
      <c r="D122" s="4" t="s">
        <v>11</v>
      </c>
      <c r="E122" s="27"/>
      <c r="F122" s="27"/>
      <c r="G122" s="27"/>
      <c r="H122" s="27"/>
      <c r="I122" s="28">
        <f>SUM(I114,I118)</f>
        <v>514</v>
      </c>
      <c r="J122" s="9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91"/>
      <c r="B123" s="97"/>
      <c r="C123" s="91"/>
      <c r="D123" s="4" t="s">
        <v>12</v>
      </c>
      <c r="E123" s="27"/>
      <c r="F123" s="27"/>
      <c r="G123" s="27"/>
      <c r="H123" s="27"/>
      <c r="I123" s="28">
        <f>SUM(I115,I119)</f>
        <v>1200</v>
      </c>
      <c r="J123" s="9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91"/>
      <c r="B124" s="97"/>
      <c r="C124" s="91"/>
      <c r="D124" s="4" t="s">
        <v>55</v>
      </c>
      <c r="E124" s="26"/>
      <c r="F124" s="26"/>
      <c r="G124" s="26"/>
      <c r="H124" s="27"/>
      <c r="I124" s="28">
        <f>SUM(I116,I120)</f>
        <v>4000</v>
      </c>
      <c r="J124" s="9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81"/>
      <c r="B125" s="95" t="s">
        <v>57</v>
      </c>
      <c r="C125" s="81"/>
      <c r="D125" s="25" t="s">
        <v>10</v>
      </c>
      <c r="E125" s="10">
        <f>F125+G125+H125+I125</f>
        <v>418153.99714999995</v>
      </c>
      <c r="F125" s="10">
        <f>SUM(F126:F128)</f>
        <v>33923.302620000002</v>
      </c>
      <c r="G125" s="23">
        <f>SUM(G126:G128)</f>
        <v>144253.48228999999</v>
      </c>
      <c r="H125" s="23">
        <f>SUM(H126:H128)</f>
        <v>110196.12224</v>
      </c>
      <c r="I125" s="23">
        <f>SUM(I126:I128)</f>
        <v>129781.09</v>
      </c>
      <c r="J125" s="8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81"/>
      <c r="B126" s="95"/>
      <c r="C126" s="81"/>
      <c r="D126" s="25" t="s">
        <v>11</v>
      </c>
      <c r="E126" s="10">
        <f>I126+H126+G126+F126</f>
        <v>72010.661959999998</v>
      </c>
      <c r="F126" s="10">
        <f>SUM(F72+F80+F76+F109)</f>
        <v>7964.6457600000022</v>
      </c>
      <c r="G126" s="23">
        <f>SUM(G72+G80+G76+G109)</f>
        <v>14334.04816</v>
      </c>
      <c r="H126" s="23">
        <f>SUM(H72+H80+H76+H109+H122)</f>
        <v>29658.89804</v>
      </c>
      <c r="I126" s="23">
        <f>SUM(I72+I80+I76+I109+I122)</f>
        <v>20053.07</v>
      </c>
      <c r="J126" s="8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81"/>
      <c r="B127" s="95"/>
      <c r="C127" s="81"/>
      <c r="D127" s="25" t="s">
        <v>12</v>
      </c>
      <c r="E127" s="10">
        <f>SUM(F127:I127)</f>
        <v>63095.175589999999</v>
      </c>
      <c r="F127" s="10">
        <f>SUM(F73+F81+F77+F110)</f>
        <v>25958.656859999999</v>
      </c>
      <c r="G127" s="23">
        <f>SUM(G73+G81+G77+G110)</f>
        <v>3410.2341300000003</v>
      </c>
      <c r="H127" s="23">
        <f>SUM(H73+H81+H77+H110+H123)</f>
        <v>30435.724200000001</v>
      </c>
      <c r="I127" s="23">
        <f>SUM(I73+I81+I77+I110+I123)</f>
        <v>3290.5603999999998</v>
      </c>
      <c r="J127" s="8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81"/>
      <c r="B128" s="95"/>
      <c r="C128" s="81"/>
      <c r="D128" s="25" t="s">
        <v>55</v>
      </c>
      <c r="E128" s="10">
        <f>SUM(F128:I128)</f>
        <v>283048.15960000001</v>
      </c>
      <c r="F128" s="9"/>
      <c r="G128" s="23">
        <f>SUM(G111)</f>
        <v>126509.2</v>
      </c>
      <c r="H128" s="23">
        <f>SUM(H111+H124)</f>
        <v>50101.5</v>
      </c>
      <c r="I128" s="23">
        <f>SUM(I111+I124)</f>
        <v>106437.4596</v>
      </c>
      <c r="J128" s="8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  <c r="Y316" s="1"/>
      <c r="Z316" s="1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  <c r="Y317" s="1"/>
      <c r="Z317" s="1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  <c r="Y318" s="1"/>
      <c r="Z318" s="1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  <c r="Y319" s="1"/>
      <c r="Z319" s="1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  <c r="Y320" s="1"/>
      <c r="Z320" s="1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  <c r="Y321" s="1"/>
      <c r="Z321" s="1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  <c r="Y322" s="1"/>
      <c r="Z322" s="1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  <c r="Y323" s="1"/>
      <c r="Z323" s="1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  <c r="Y324" s="1"/>
      <c r="Z324" s="1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  <c r="Y325" s="1"/>
      <c r="Z325" s="1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  <c r="Y326" s="1"/>
      <c r="Z326" s="1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</sheetData>
  <mergeCells count="164">
    <mergeCell ref="A121:A124"/>
    <mergeCell ref="B121:B124"/>
    <mergeCell ref="C121:C124"/>
    <mergeCell ref="J121:J124"/>
    <mergeCell ref="C125:C128"/>
    <mergeCell ref="B125:B128"/>
    <mergeCell ref="A125:A128"/>
    <mergeCell ref="J125:J128"/>
    <mergeCell ref="A117:A120"/>
    <mergeCell ref="B117:B120"/>
    <mergeCell ref="C117:C120"/>
    <mergeCell ref="J117:J120"/>
    <mergeCell ref="A112:J112"/>
    <mergeCell ref="A113:A116"/>
    <mergeCell ref="B113:B116"/>
    <mergeCell ref="C113:C116"/>
    <mergeCell ref="J113:J116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38:A40"/>
    <mergeCell ref="B38:B40"/>
    <mergeCell ref="C38:C40"/>
    <mergeCell ref="J38:J40"/>
    <mergeCell ref="A74:J74"/>
    <mergeCell ref="J32:J34"/>
    <mergeCell ref="A32:A34"/>
    <mergeCell ref="B32:B34"/>
    <mergeCell ref="C32:C34"/>
    <mergeCell ref="A35:A37"/>
    <mergeCell ref="B35:B37"/>
    <mergeCell ref="C35:C37"/>
    <mergeCell ref="J35:J37"/>
    <mergeCell ref="A50:A52"/>
    <mergeCell ref="B50:B52"/>
    <mergeCell ref="C50:C52"/>
    <mergeCell ref="J50:J52"/>
    <mergeCell ref="A56:A58"/>
    <mergeCell ref="B56:B58"/>
    <mergeCell ref="C56:C58"/>
    <mergeCell ref="B59:B61"/>
    <mergeCell ref="C59:C61"/>
    <mergeCell ref="J56:J58"/>
    <mergeCell ref="J59:J61"/>
    <mergeCell ref="A75:A77"/>
    <mergeCell ref="B75:B77"/>
    <mergeCell ref="C75:C77"/>
    <mergeCell ref="J75:J77"/>
    <mergeCell ref="A41:A43"/>
    <mergeCell ref="B41:B43"/>
    <mergeCell ref="C41:C43"/>
    <mergeCell ref="J41:J43"/>
    <mergeCell ref="A47:A49"/>
    <mergeCell ref="B47:B49"/>
    <mergeCell ref="C47:C49"/>
    <mergeCell ref="J47:J49"/>
    <mergeCell ref="A71:A73"/>
    <mergeCell ref="B71:B73"/>
    <mergeCell ref="C71:C73"/>
    <mergeCell ref="J71:J73"/>
    <mergeCell ref="A44:A46"/>
    <mergeCell ref="B44:B46"/>
    <mergeCell ref="C44:C46"/>
    <mergeCell ref="J44:J46"/>
    <mergeCell ref="A53:A55"/>
    <mergeCell ref="B53:B55"/>
    <mergeCell ref="C53:C55"/>
    <mergeCell ref="J53:J55"/>
    <mergeCell ref="B83:B85"/>
    <mergeCell ref="C83:C85"/>
    <mergeCell ref="A79:A81"/>
    <mergeCell ref="B79:B81"/>
    <mergeCell ref="C79:C81"/>
    <mergeCell ref="J79:J81"/>
    <mergeCell ref="A82:J82"/>
    <mergeCell ref="J83:J85"/>
    <mergeCell ref="A102:A104"/>
    <mergeCell ref="A92:A94"/>
    <mergeCell ref="B92:B94"/>
    <mergeCell ref="C92:C94"/>
    <mergeCell ref="J105:J107"/>
    <mergeCell ref="B102:B104"/>
    <mergeCell ref="C102:C104"/>
    <mergeCell ref="J86:J88"/>
    <mergeCell ref="J89:J91"/>
    <mergeCell ref="A86:A88"/>
    <mergeCell ref="A89:A91"/>
    <mergeCell ref="C86:C88"/>
    <mergeCell ref="B86:B88"/>
    <mergeCell ref="J92:J94"/>
    <mergeCell ref="J108:J111"/>
    <mergeCell ref="B1:J1"/>
    <mergeCell ref="I2:J2"/>
    <mergeCell ref="B3:J3"/>
    <mergeCell ref="B105:B107"/>
    <mergeCell ref="C105:C107"/>
    <mergeCell ref="A108:A111"/>
    <mergeCell ref="B108:B111"/>
    <mergeCell ref="C108:C111"/>
    <mergeCell ref="B89:B91"/>
    <mergeCell ref="C89:C91"/>
    <mergeCell ref="B95:B97"/>
    <mergeCell ref="C95:C97"/>
    <mergeCell ref="B98:B101"/>
    <mergeCell ref="C98:C101"/>
    <mergeCell ref="A95:A97"/>
    <mergeCell ref="A98:A101"/>
    <mergeCell ref="A105:A107"/>
    <mergeCell ref="J95:J97"/>
    <mergeCell ref="J98:J101"/>
    <mergeCell ref="A78:J78"/>
    <mergeCell ref="A83:A85"/>
    <mergeCell ref="J102:J104"/>
    <mergeCell ref="A59:A61"/>
    <mergeCell ref="A62:A64"/>
    <mergeCell ref="B62:B64"/>
    <mergeCell ref="C62:C64"/>
    <mergeCell ref="J62:J64"/>
    <mergeCell ref="A65:A67"/>
    <mergeCell ref="B65:B67"/>
    <mergeCell ref="C65:C67"/>
    <mergeCell ref="J65:J67"/>
    <mergeCell ref="A68:A70"/>
    <mergeCell ref="B68:B70"/>
    <mergeCell ref="C68:C70"/>
    <mergeCell ref="J68:J7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2022-04-19T05:40:49Z</dcterms:modified>
</cp:coreProperties>
</file>